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量程分度值核算" sheetId="2" state="visible" r:id="rId2"/>
    <sheet xmlns:r="http://schemas.openxmlformats.org/officeDocument/2006/relationships" name="形态选择评分" sheetId="3" state="visible" r:id="rId3"/>
    <sheet xmlns:r="http://schemas.openxmlformats.org/officeDocument/2006/relationships" name="接口核对" sheetId="4" state="visible" r:id="rId4"/>
    <sheet xmlns:r="http://schemas.openxmlformats.org/officeDocument/2006/relationships" name="到货验收30条" sheetId="5" state="visible" r:id="rId5"/>
    <sheet xmlns:r="http://schemas.openxmlformats.org/officeDocument/2006/relationships" name="期间核查记录"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5C4A"/>
      <sz val="13"/>
    </font>
    <font>
      <b val="1"/>
      <color rgb="00FFFFFF"/>
      <sz val="11"/>
    </font>
    <font>
      <b val="1"/>
    </font>
    <font>
      <b val="1"/>
      <color rgb="00B3261E"/>
    </font>
    <font>
      <b val="1"/>
      <color rgb="001F5C4A"/>
    </font>
  </fonts>
  <fills count="5">
    <fill>
      <patternFill/>
    </fill>
    <fill>
      <patternFill patternType="gray125"/>
    </fill>
    <fill>
      <patternFill patternType="solid">
        <fgColor rgb="001F5C4A"/>
      </patternFill>
    </fill>
    <fill>
      <patternFill patternType="solid">
        <fgColor rgb="00FFF7E0"/>
      </patternFill>
    </fill>
    <fill>
      <patternFill patternType="solid">
        <fgColor rgb="00EAF4EF"/>
      </patternFill>
    </fill>
  </fills>
  <borders count="6">
    <border>
      <left/>
      <right/>
      <top/>
      <bottom/>
      <diagonal/>
    </border>
    <border>
      <left style="thin">
        <color rgb="00BFCFC8"/>
      </left>
      <right style="thin">
        <color rgb="00BFCFC8"/>
      </right>
      <top style="thin">
        <color rgb="00BFCFC8"/>
      </top>
      <bottom style="thin">
        <color rgb="00BFCFC8"/>
      </bottom>
    </border>
    <border>
      <left/>
      <right/>
      <top style="thin">
        <color rgb="00BFCFC8"/>
      </top>
      <bottom/>
      <diagonal/>
    </border>
    <border>
      <left/>
      <right style="thin">
        <color rgb="00BFCFC8"/>
      </right>
      <top style="thin">
        <color rgb="00BFCFC8"/>
      </top>
      <bottom/>
      <diagonal/>
    </border>
    <border>
      <left/>
      <right/>
      <top style="thin">
        <color rgb="00BFCFC8"/>
      </top>
      <bottom style="thin">
        <color rgb="00BFCFC8"/>
      </bottom>
      <diagonal/>
    </border>
    <border>
      <left/>
      <right style="thin">
        <color rgb="00BFCFC8"/>
      </right>
      <top style="thin">
        <color rgb="00BFCFC8"/>
      </top>
      <bottom style="thin">
        <color rgb="00BFCFC8"/>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2" borderId="1" applyAlignment="1" pivotButton="0" quotePrefix="0" xfId="0">
      <alignment horizontal="center" vertical="center"/>
    </xf>
    <xf numFmtId="0" fontId="3" fillId="0" borderId="1" applyAlignment="1" pivotButton="0" quotePrefix="0" xfId="0">
      <alignment vertical="top" wrapText="1"/>
    </xf>
    <xf numFmtId="0" fontId="0" fillId="0" borderId="1" applyAlignment="1" pivotButton="0" quotePrefix="0" xfId="0">
      <alignment vertical="top" wrapText="1"/>
    </xf>
    <xf numFmtId="0" fontId="0" fillId="0" borderId="4" pivotButton="0" quotePrefix="0" xfId="0"/>
    <xf numFmtId="0" fontId="0" fillId="0" borderId="5" pivotButton="0" quotePrefix="0" xfId="0"/>
    <xf numFmtId="0" fontId="3" fillId="0" borderId="0" pivotButton="0" quotePrefix="0" xfId="0"/>
    <xf numFmtId="0" fontId="2" fillId="2" borderId="1" applyAlignment="1" pivotButton="0" quotePrefix="0" xfId="0">
      <alignment vertical="top" wrapText="1"/>
    </xf>
    <xf numFmtId="0" fontId="0" fillId="0" borderId="1" pivotButton="0" quotePrefix="0" xfId="0"/>
    <xf numFmtId="0" fontId="0" fillId="3" borderId="1" applyAlignment="1" pivotButton="0" quotePrefix="0" xfId="0">
      <alignment horizontal="center" vertical="center"/>
    </xf>
    <xf numFmtId="0" fontId="0" fillId="4" borderId="1" applyAlignment="1" pivotButton="0" quotePrefix="0" xfId="0">
      <alignment horizontal="center" vertical="center"/>
    </xf>
    <xf numFmtId="0" fontId="0" fillId="0" borderId="1" applyAlignment="1" pivotButton="0" quotePrefix="0" xfId="0">
      <alignment horizontal="center" vertical="center"/>
    </xf>
    <xf numFmtId="0" fontId="4" fillId="0" borderId="0" pivotButton="0" quotePrefix="0" xfId="0"/>
    <xf numFmtId="0" fontId="0" fillId="0" borderId="0" applyAlignment="1" pivotButton="0" quotePrefix="0" xfId="0">
      <alignment vertical="top" wrapText="1"/>
    </xf>
    <xf numFmtId="0" fontId="3" fillId="0" borderId="1" pivotButton="0" quotePrefix="0" xfId="0"/>
    <xf numFmtId="0" fontId="3" fillId="4" borderId="1" applyAlignment="1" pivotButton="0" quotePrefix="0" xfId="0">
      <alignment horizontal="center" vertical="center"/>
    </xf>
    <xf numFmtId="0" fontId="5" fillId="4" borderId="1" pivotButton="0" quotePrefix="0" xfId="0"/>
    <xf numFmtId="0" fontId="0" fillId="3" borderId="1" applyAlignment="1" pivotButton="0" quotePrefix="0" xfId="0">
      <alignment vertical="top" wrapText="1"/>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20" customWidth="1" min="1" max="1"/>
    <col width="28" customWidth="1" min="2" max="2"/>
    <col width="28" customWidth="1" min="3" max="3"/>
    <col width="28" customWidth="1" min="4" max="4"/>
  </cols>
  <sheetData>
    <row r="1">
      <c r="A1" s="1" t="inlineStr">
        <is>
          <t>危废称重设备选型核算与到货验收表</t>
        </is>
      </c>
    </row>
    <row r="3">
      <c r="A3" s="2" t="inlineStr">
        <is>
          <t>项目</t>
        </is>
      </c>
      <c r="B3" s="2" t="inlineStr">
        <is>
          <t>说明</t>
        </is>
      </c>
    </row>
    <row r="4" ht="46" customHeight="1">
      <c r="A4" s="3" t="inlineStr">
        <is>
          <t>用途</t>
        </is>
      </c>
      <c r="B4" s="4" t="inlineStr">
        <is>
          <t>把「该选多大、选哪种、接口能不能接、到货怎么验」四件事一次定清，避免先定品牌再回头改参数。适用于台秤、地磅、吊秤、称重一体机的选型与验收。</t>
        </is>
      </c>
      <c r="C4" s="5" t="n"/>
      <c r="D4" s="6" t="n"/>
    </row>
    <row r="5" ht="46" customHeight="1">
      <c r="A5" s="3" t="inlineStr">
        <is>
          <t>用法顺序</t>
        </is>
      </c>
      <c r="B5" s="4" t="inlineStr">
        <is>
          <t>①【量程分度值核算】填三个数，自动出建议量程档与 e 值 → ②【形态选择评分】四个形态对照打分 → ③【接口核对】按台账侧能接什么逐行核 → ④【到货验收30条】签收前当场做 → ⑤【期间核查记录】每月复称一次，留漂移证据。</t>
        </is>
      </c>
      <c r="C5" s="5" t="n"/>
      <c r="D5" s="6" t="n"/>
    </row>
    <row r="6" ht="46" customHeight="1">
      <c r="A6" s="3" t="inlineStr">
        <is>
          <t>最重要的一条</t>
        </is>
      </c>
      <c r="B6" s="4" t="inlineStr">
        <is>
          <t>量程按**单件最大重量**选，不按日均总量选。按总量选出来的量程必然偏大，分度值随之变粗，几十公斤的小桶放上去读不出差量，台账只能靠估。</t>
        </is>
      </c>
      <c r="C6" s="5" t="n"/>
      <c r="D6" s="6" t="n"/>
    </row>
    <row r="7" ht="46" customHeight="1">
      <c r="A7" s="3" t="inlineStr">
        <is>
          <t>计算口径</t>
        </is>
      </c>
      <c r="B7" s="4" t="inlineStr">
        <is>
          <t>量程留 20%~30% 余量（本表按 1.25 倍算建议值）；分度值 e 按「要区分的最小差量 ÷ 3」倒推。两条都是**经验口径**，不是法定值；计量允差请按设备等级与实际检定资料填写。</t>
        </is>
      </c>
      <c r="C7" s="5" t="n"/>
      <c r="D7" s="6" t="n"/>
    </row>
    <row r="8" ht="46" customHeight="1">
      <c r="A8" s="3" t="inlineStr">
        <is>
          <t>输入与计算</t>
        </is>
      </c>
      <c r="B8" s="4" t="inlineStr">
        <is>
          <t>浅黄底为填写项，浅绿底为公式自动算，请勿覆盖。公式均为普通公式，无宏、无密码、可直接改。</t>
        </is>
      </c>
      <c r="C8" s="5" t="n"/>
      <c r="D8" s="6" t="n"/>
    </row>
    <row r="9" ht="46" customHeight="1">
      <c r="A9" s="3" t="inlineStr">
        <is>
          <t>与相邻表的分工</t>
        </is>
      </c>
      <c r="B9" s="4" t="inlineStr">
        <is>
          <t>本表只管**选型与计量验收**。【危废称重异常排查表】管装好之后读数不准怎么查；【危废智能终端选型验收表】管一体机的功能与流程验收。三份不重复，可并行使用。</t>
        </is>
      </c>
      <c r="C9" s="5" t="n"/>
      <c r="D9" s="6" t="n"/>
    </row>
    <row r="10" ht="46" customHeight="1">
      <c r="A10" s="3" t="inlineStr">
        <is>
          <t>不写死的内容</t>
        </is>
      </c>
      <c r="B10" s="4" t="inlineStr">
        <is>
          <t>不写任何法定允差数值、不写价格区间、不判断是否满足监管要求。允差栏为可改输入项，按设备铭牌等级与检定证书填写。</t>
        </is>
      </c>
      <c r="C10" s="5" t="n"/>
      <c r="D10" s="6" t="n"/>
    </row>
    <row r="11" ht="46" customHeight="1">
      <c r="A11" s="3" t="inlineStr">
        <is>
          <t>口径声明</t>
        </is>
      </c>
      <c r="B11" s="4" t="inlineStr">
        <is>
          <t>本表不构成对是否符合法规、能否通过检查的任何保证，所有结论以属地生态环境主管部门口径与具备资质的计量技术机构结论为准。</t>
        </is>
      </c>
      <c r="C11" s="5" t="n"/>
      <c r="D11" s="6" t="n"/>
    </row>
    <row r="12" ht="46" customHeight="1">
      <c r="A12" s="3" t="inlineStr">
        <is>
          <t>期间核查为什么重要</t>
        </is>
      </c>
      <c r="B12" s="4" t="inlineStr">
        <is>
          <t>检查时被问「你的重量凭什么是准的」，唯一能拿出来的证据就是一张有日期的复称记录。这件事不需要资质，只需要一台秤、一个固定参照物和这张表。</t>
        </is>
      </c>
      <c r="C12" s="5" t="n"/>
      <c r="D12" s="6" t="n"/>
    </row>
  </sheetData>
  <mergeCells count="10">
    <mergeCell ref="B10:D10"/>
    <mergeCell ref="A1:D1"/>
    <mergeCell ref="B11:D11"/>
    <mergeCell ref="B5:D5"/>
    <mergeCell ref="B8:D8"/>
    <mergeCell ref="B4:D4"/>
    <mergeCell ref="B9:D9"/>
    <mergeCell ref="B12:D12"/>
    <mergeCell ref="B7:D7"/>
    <mergeCell ref="B6:D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24" customWidth="1" min="1" max="1"/>
    <col width="22" customWidth="1" min="2" max="2"/>
    <col width="40" customWidth="1" min="3" max="3"/>
    <col width="16" customWidth="1" min="4" max="4"/>
    <col width="18" customWidth="1" min="5" max="5"/>
  </cols>
  <sheetData>
    <row r="1">
      <c r="A1" s="1" t="inlineStr">
        <is>
          <t>量程与分度值核算（填三个数，出建议档位）</t>
        </is>
      </c>
    </row>
    <row r="3">
      <c r="A3" s="7" t="inlineStr">
        <is>
          <t>① 先填这三个数（浅黄）</t>
        </is>
      </c>
    </row>
    <row r="4">
      <c r="A4" s="8" t="inlineStr">
        <is>
          <t>输入项</t>
        </is>
      </c>
      <c r="B4" s="8" t="inlineStr">
        <is>
          <t>你的数值</t>
        </is>
      </c>
      <c r="C4" s="8" t="inlineStr">
        <is>
          <t>怎么取这个数</t>
        </is>
      </c>
    </row>
    <row r="5">
      <c r="A5" s="9" t="inlineStr">
        <is>
          <t>单件最大重量（kg）</t>
        </is>
      </c>
      <c r="B5" s="10" t="n">
        <v>800</v>
      </c>
      <c r="C5" s="4" t="inlineStr">
        <is>
          <t>现场最重的那一桶／一包／一托，称过的实际值</t>
        </is>
      </c>
      <c r="D5" s="5" t="n"/>
      <c r="E5" s="6" t="n"/>
    </row>
    <row r="6">
      <c r="A6" s="9" t="inlineStr">
        <is>
          <t>要区分的最小差量（kg）</t>
        </is>
      </c>
      <c r="B6" s="10" t="n">
        <v>1</v>
      </c>
      <c r="C6" s="4" t="inlineStr">
        <is>
          <t>台账上需要能看出差别的重量，比如 1kg、0.5kg</t>
        </is>
      </c>
      <c r="D6" s="5" t="n"/>
      <c r="E6" s="6" t="n"/>
    </row>
    <row r="7">
      <c r="A7" s="9" t="inlineStr">
        <is>
          <t>日称重件数（件）</t>
        </is>
      </c>
      <c r="B7" s="10" t="n">
        <v>12</v>
      </c>
      <c r="C7" s="4" t="inlineStr">
        <is>
          <t>一天大概称多少次，影响节拍与形态选择</t>
        </is>
      </c>
      <c r="D7" s="5" t="n"/>
      <c r="E7" s="6" t="n"/>
    </row>
    <row r="8">
      <c r="A8" s="7" t="inlineStr">
        <is>
          <t>② 自动核算结果（浅绿，公式）</t>
        </is>
      </c>
    </row>
    <row r="9">
      <c r="A9" s="8" t="inlineStr">
        <is>
          <t>核算项</t>
        </is>
      </c>
      <c r="B9" s="8" t="inlineStr">
        <is>
          <t>结果</t>
        </is>
      </c>
      <c r="C9" s="8" t="inlineStr">
        <is>
          <t>口径说明</t>
        </is>
      </c>
    </row>
    <row r="10">
      <c r="A10" s="9" t="inlineStr">
        <is>
          <t>建议最小量程（kg）</t>
        </is>
      </c>
      <c r="B10" s="11">
        <f>ROUND(B4*1.25,0)</f>
        <v/>
      </c>
      <c r="C10" s="4" t="inlineStr">
        <is>
          <t>单件最大重量 × 1.25，再往上取标准档（100/150/300/500/1000/1500/2000/3000kg）</t>
        </is>
      </c>
      <c r="D10" s="5" t="n"/>
      <c r="E10" s="6" t="n"/>
    </row>
    <row r="11">
      <c r="A11" s="9" t="inlineStr">
        <is>
          <t>建议分度值 e（kg）</t>
        </is>
      </c>
      <c r="B11" s="11">
        <f>IF(B5/3&lt;0.05,0.02,IF(B5/3&lt;0.1,0.05,IF(B5/3&lt;0.2,0.1,IF(B5/3&lt;0.5,0.2,IF(B5/3&lt;1,0.5,IF(B5/3&lt;2,1,2))))))</f>
        <v/>
      </c>
      <c r="C11" s="4" t="inlineStr">
        <is>
          <t>要区分的差量 ÷ 3，向标准 e 值靠（0.02/0.05/0.1/0.2/0.5/1/2kg）</t>
        </is>
      </c>
      <c r="D11" s="5" t="n"/>
      <c r="E11" s="6" t="n"/>
    </row>
    <row r="12">
      <c r="A12" s="9" t="inlineStr">
        <is>
          <t>量程／分度值 比值</t>
        </is>
      </c>
      <c r="B12" s="11">
        <f>ROUND(B10/B11,0)</f>
        <v/>
      </c>
      <c r="C12" s="4" t="inlineStr">
        <is>
          <t>比值过小说明量程勉强，过大说明精度被浪费；常规台秤多在 2000~5000 之间</t>
        </is>
      </c>
      <c r="D12" s="5" t="n"/>
      <c r="E12" s="6" t="n"/>
    </row>
    <row r="13">
      <c r="A13" s="9" t="inlineStr">
        <is>
          <t>小件能否读出（自检）</t>
        </is>
      </c>
      <c r="B13" s="11">
        <f>IF(B11&lt;=B5,"能读出差量","读不出，e 偏大或量程偏大")</f>
        <v/>
      </c>
      <c r="C13" s="4" t="inlineStr">
        <is>
          <t>e 必须不大于要区分的差量，否则差量会被抹平</t>
        </is>
      </c>
      <c r="D13" s="5" t="n"/>
      <c r="E13" s="6" t="n"/>
    </row>
    <row r="14">
      <c r="A14" s="9" t="inlineStr">
        <is>
          <t>建议台面尺寸（cm）</t>
        </is>
      </c>
      <c r="B14" s="11">
        <f>IF(B4&lt;=100,"40×50",IF(B4&lt;=300,"50×60",IF(B4&lt;=600,"60×80","80×80 及以上")))</f>
        <v/>
      </c>
      <c r="C14" s="4" t="inlineStr">
        <is>
          <t>按最大包装底面外扩 10~15cm，桶要整个落在台面内</t>
        </is>
      </c>
      <c r="D14" s="5" t="n"/>
      <c r="E14" s="6" t="n"/>
    </row>
    <row r="15">
      <c r="A15" s="9" t="inlineStr">
        <is>
          <t>日节拍判断</t>
        </is>
      </c>
      <c r="B15" s="11">
        <f>IF(B6&gt;=30,"高频，优先省人力方案（一体机/固定工位）",IF(B6&gt;=10,"中等频次，台秤+即时报码","低频次，够用即可"))</f>
        <v/>
      </c>
      <c r="C15" s="4" t="inlineStr">
        <is>
          <t>一天几十件与一天几件，方案完全不同</t>
        </is>
      </c>
      <c r="D15" s="5" t="n"/>
      <c r="E15" s="6" t="n"/>
    </row>
    <row r="17">
      <c r="A17" s="7" t="inlineStr">
        <is>
          <t>③ 标准量程档对照（选最接近且不小于建议值的档）</t>
        </is>
      </c>
    </row>
    <row r="18">
      <c r="A18" s="8" t="inlineStr">
        <is>
          <t>标准量程档（kg）</t>
        </is>
      </c>
      <c r="B18" s="8" t="inlineStr">
        <is>
          <t>常见 e 值（kg）</t>
        </is>
      </c>
      <c r="C18" s="8" t="inlineStr">
        <is>
          <t>典型用途</t>
        </is>
      </c>
      <c r="D18" s="8" t="inlineStr">
        <is>
          <t>是否够用（自动判）</t>
        </is>
      </c>
    </row>
    <row r="19">
      <c r="A19" s="12" t="n">
        <v>30</v>
      </c>
      <c r="B19" s="12" t="inlineStr">
        <is>
          <t>0.01 / 0.02</t>
        </is>
      </c>
      <c r="C19" s="4" t="inlineStr">
        <is>
          <t>小包装试剂桶、实验室废液桶</t>
        </is>
      </c>
      <c r="D19" s="11">
        <f>IF(30&gt;=B10,"够用","偏小")</f>
        <v/>
      </c>
    </row>
    <row r="20">
      <c r="A20" s="12" t="n">
        <v>60</v>
      </c>
      <c r="B20" s="12" t="inlineStr">
        <is>
          <t>0.02 / 0.05</t>
        </is>
      </c>
      <c r="C20" s="4" t="inlineStr">
        <is>
          <t>20~25L 小桶、试剂空桶</t>
        </is>
      </c>
      <c r="D20" s="11">
        <f>IF(60&gt;=B10,"够用","偏小")</f>
        <v/>
      </c>
    </row>
    <row r="21">
      <c r="A21" s="12" t="n">
        <v>150</v>
      </c>
      <c r="B21" s="12" t="inlineStr">
        <is>
          <t>0.05 / 0.1</t>
        </is>
      </c>
      <c r="C21" s="4" t="inlineStr">
        <is>
          <t>50L 桶、小型周转桶</t>
        </is>
      </c>
      <c r="D21" s="11">
        <f>IF(150&gt;=B10,"够用","偏小")</f>
        <v/>
      </c>
    </row>
    <row r="22">
      <c r="A22" s="12" t="n">
        <v>300</v>
      </c>
      <c r="B22" s="12" t="inlineStr">
        <is>
          <t>0.1 / 0.2</t>
        </is>
      </c>
      <c r="C22" s="4" t="inlineStr">
        <is>
          <t>200L 桶单只、污泥吨袋小包</t>
        </is>
      </c>
      <c r="D22" s="11">
        <f>IF(300&gt;=B10,"够用","偏小")</f>
        <v/>
      </c>
    </row>
    <row r="23">
      <c r="A23" s="12" t="n">
        <v>500</v>
      </c>
      <c r="B23" s="12" t="inlineStr">
        <is>
          <t>0.2 / 0.5</t>
        </is>
      </c>
      <c r="C23" s="4" t="inlineStr">
        <is>
          <t>200L 桶带托盘、双桶并称</t>
        </is>
      </c>
      <c r="D23" s="11">
        <f>IF(500&gt;=B10,"够用","偏小")</f>
        <v/>
      </c>
    </row>
    <row r="24">
      <c r="A24" s="12" t="n">
        <v>1000</v>
      </c>
      <c r="B24" s="12" t="inlineStr">
        <is>
          <t>0.2 / 0.5</t>
        </is>
      </c>
      <c r="C24" s="4" t="inlineStr">
        <is>
          <t>吨袋、叉车上秤</t>
        </is>
      </c>
      <c r="D24" s="11">
        <f>IF(1000&gt;=B10,"够用","偏小")</f>
        <v/>
      </c>
    </row>
    <row r="25">
      <c r="A25" s="12" t="n">
        <v>2000</v>
      </c>
      <c r="B25" s="12" t="inlineStr">
        <is>
          <t>0.5 / 1</t>
        </is>
      </c>
      <c r="C25" s="4" t="inlineStr">
        <is>
          <t>大吨袋、小型地磅</t>
        </is>
      </c>
      <c r="D25" s="11">
        <f>IF(2000&gt;=B10,"够用","偏小")</f>
        <v/>
      </c>
    </row>
    <row r="26">
      <c r="A26" s="12" t="n">
        <v>3000</v>
      </c>
      <c r="B26" s="12" t="inlineStr">
        <is>
          <t>1 / 2</t>
        </is>
      </c>
      <c r="C26" s="4" t="inlineStr">
        <is>
          <t>整车称重（小型地磅）</t>
        </is>
      </c>
      <c r="D26" s="11">
        <f>IF(3000&gt;=B10,"够用","偏小")</f>
        <v/>
      </c>
    </row>
    <row r="29">
      <c r="A29" s="13" t="inlineStr">
        <is>
          <t>提醒：量程档位取「不小于建议值的最近一档」即可，不必往上跨两级。跨档越大，分度值越粗，小件越读不出。</t>
        </is>
      </c>
    </row>
  </sheetData>
  <mergeCells count="11">
    <mergeCell ref="C11:E11"/>
    <mergeCell ref="C14:E14"/>
    <mergeCell ref="C5:E5"/>
    <mergeCell ref="C13:E13"/>
    <mergeCell ref="C15:E15"/>
    <mergeCell ref="A29:D29"/>
    <mergeCell ref="A1:H1"/>
    <mergeCell ref="C7:E7"/>
    <mergeCell ref="C12:E12"/>
    <mergeCell ref="C6:E6"/>
    <mergeCell ref="C10:E1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20" customWidth="1" min="2" max="2"/>
    <col width="20" customWidth="1" min="3" max="3"/>
    <col width="20" customWidth="1" min="4" max="4"/>
    <col width="20" customWidth="1" min="5" max="5"/>
    <col width="26" customWidth="1" min="6" max="6"/>
    <col width="34" customWidth="1" min="7" max="7"/>
  </cols>
  <sheetData>
    <row r="1">
      <c r="A1" s="1" t="inlineStr">
        <is>
          <t>四种形态对照评分（每项 1~3 分，分高者优先）</t>
        </is>
      </c>
    </row>
    <row r="2" ht="32" customHeight="1">
      <c r="A2" s="14" t="inlineStr">
        <is>
          <t>打分口径：3 = 该形态在这项上明显更合适，2 = 可用，1 = 明显不合适。总分最高的形态作为首选，次高作为备选。</t>
        </is>
      </c>
    </row>
    <row r="4">
      <c r="A4" s="8" t="inlineStr">
        <is>
          <t>判定条件</t>
        </is>
      </c>
      <c r="B4" s="8" t="inlineStr">
        <is>
          <t>台秤（电子平台秤）</t>
        </is>
      </c>
      <c r="C4" s="8" t="inlineStr">
        <is>
          <t>地磅（固定式汽车衡）</t>
        </is>
      </c>
      <c r="D4" s="8" t="inlineStr">
        <is>
          <t>吊秤（含行车秤）</t>
        </is>
      </c>
      <c r="E4" s="8" t="inlineStr">
        <is>
          <t>一体机（称重+打码+入库）</t>
        </is>
      </c>
      <c r="F4" s="8" t="inlineStr">
        <is>
          <t>现场实际情况（填）</t>
        </is>
      </c>
      <c r="G4" s="8" t="inlineStr">
        <is>
          <t>说明</t>
        </is>
      </c>
    </row>
    <row r="5">
      <c r="A5" s="4" t="inlineStr">
        <is>
          <t>单件最大重量在本形态量程内</t>
        </is>
      </c>
      <c r="B5" s="12" t="n">
        <v>3</v>
      </c>
      <c r="C5" s="12" t="n">
        <v>3</v>
      </c>
      <c r="D5" s="12" t="n">
        <v>3</v>
      </c>
      <c r="E5" s="12" t="n">
        <v>2</v>
      </c>
      <c r="F5" s="4" t="inlineStr">
        <is>
          <t>超过 1t 的基本排除台秤与一体机</t>
        </is>
      </c>
    </row>
    <row r="6">
      <c r="A6" s="4" t="inlineStr">
        <is>
          <t>搬运方式匹配（人工/推车/叉车/吊装）</t>
        </is>
      </c>
      <c r="B6" s="12" t="n">
        <v>3</v>
      </c>
      <c r="C6" s="12" t="n">
        <v>1</v>
      </c>
      <c r="D6" s="12" t="n">
        <v>3</v>
      </c>
      <c r="E6" s="12" t="n">
        <v>2</v>
      </c>
      <c r="F6" s="4" t="inlineStr">
        <is>
          <t>必须吊装的只有吊秤合适</t>
        </is>
      </c>
    </row>
    <row r="7">
      <c r="A7" s="4" t="inlineStr">
        <is>
          <t>产生点分散、需要搬到秤边</t>
        </is>
      </c>
      <c r="B7" s="12" t="n">
        <v>3</v>
      </c>
      <c r="C7" s="12" t="n">
        <v>1</v>
      </c>
      <c r="D7" s="12" t="n">
        <v>1</v>
      </c>
      <c r="E7" s="12" t="n">
        <v>2</v>
      </c>
      <c r="F7" s="4" t="inlineStr">
        <is>
          <t>地磅固定，跑不动</t>
        </is>
      </c>
    </row>
    <row r="8">
      <c r="A8" s="4" t="inlineStr">
        <is>
          <t>场地与基础条件具备</t>
        </is>
      </c>
      <c r="B8" s="12" t="n">
        <v>2</v>
      </c>
      <c r="C8" s="12" t="n">
        <v>1</v>
      </c>
      <c r="D8" s="12" t="n">
        <v>3</v>
      </c>
      <c r="E8" s="12" t="n">
        <v>2</v>
      </c>
      <c r="F8" s="4" t="inlineStr">
        <is>
          <t>地磅要挖基础、留排水</t>
        </is>
      </c>
    </row>
    <row r="9">
      <c r="A9" s="4" t="inlineStr">
        <is>
          <t>日称重件数能承受</t>
        </is>
      </c>
      <c r="B9" s="12" t="n">
        <v>2</v>
      </c>
      <c r="C9" s="12" t="n">
        <v>3</v>
      </c>
      <c r="D9" s="12" t="n">
        <v>2</v>
      </c>
      <c r="E9" s="12" t="n">
        <v>3</v>
      </c>
      <c r="F9" s="4" t="inlineStr">
        <is>
          <t>高频次优先省人力的形态</t>
        </is>
      </c>
    </row>
    <row r="10">
      <c r="A10" s="4" t="inlineStr">
        <is>
          <t>重量能自动进台账</t>
        </is>
      </c>
      <c r="B10" s="12" t="n">
        <v>2</v>
      </c>
      <c r="C10" s="12" t="n">
        <v>3</v>
      </c>
      <c r="D10" s="12" t="n">
        <v>1</v>
      </c>
      <c r="E10" s="12" t="n">
        <v>3</v>
      </c>
      <c r="F10" s="4" t="inlineStr">
        <is>
          <t>只有显示屏的形态此项给 1</t>
        </is>
      </c>
    </row>
    <row r="11">
      <c r="A11" s="4" t="inlineStr">
        <is>
          <t>人员流动大、培训成本高</t>
        </is>
      </c>
      <c r="B11" s="12" t="n">
        <v>1</v>
      </c>
      <c r="C11" s="12" t="n">
        <v>2</v>
      </c>
      <c r="D11" s="12" t="n">
        <v>2</v>
      </c>
      <c r="E11" s="12" t="n">
        <v>3</v>
      </c>
      <c r="F11" s="4" t="inlineStr">
        <is>
          <t>一体机把流程压成一次操作</t>
        </is>
      </c>
    </row>
    <row r="12">
      <c r="A12" s="4" t="inlineStr">
        <is>
          <t>分度值能满足要区分的差量</t>
        </is>
      </c>
      <c r="B12" s="12" t="n">
        <v>3</v>
      </c>
      <c r="C12" s="12" t="n">
        <v>1</v>
      </c>
      <c r="D12" s="12" t="n">
        <v>2</v>
      </c>
      <c r="E12" s="12" t="n">
        <v>3</v>
      </c>
      <c r="F12" s="4" t="inlineStr">
        <is>
          <t>地磅 e 通常 10/20kg，小件读不出</t>
        </is>
      </c>
    </row>
    <row r="13">
      <c r="A13" s="15" t="inlineStr">
        <is>
          <t>合计得分（自动）</t>
        </is>
      </c>
      <c r="B13" s="16">
        <f>SUM(B5:B12)</f>
        <v/>
      </c>
      <c r="C13" s="16">
        <f>SUM(C5:C12)</f>
        <v/>
      </c>
      <c r="D13" s="16">
        <f>SUM(D5:D12)</f>
        <v/>
      </c>
      <c r="E13" s="16">
        <f>SUM(E5:E12)</f>
        <v/>
      </c>
      <c r="F13" s="17">
        <f>INDEX(B4:E4,MATCH(MAX(B13:E13),B13:E13,0))</f>
        <v/>
      </c>
      <c r="G13" s="9" t="inlineStr">
        <is>
          <t>首选形态（自动取最高分）</t>
        </is>
      </c>
    </row>
  </sheetData>
  <mergeCells count="2">
    <mergeCell ref="A2:G2"/>
    <mergeCell ref="A1:G1"/>
  </mergeCells>
  <dataValidations count="1">
    <dataValidation sqref="B5:E12" showDropDown="0" showInputMessage="0" showErrorMessage="0" allowBlank="1" type="whole" operator="between">
      <formula1>1</formula1>
      <formula2>3</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5" customWidth="1" min="1" max="1"/>
    <col width="40"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接口与取数方式核对（采购前逐行问供应商）</t>
        </is>
      </c>
    </row>
    <row r="2" ht="32" customHeight="1">
      <c r="A2" s="14" t="inlineStr">
        <is>
          <t>「支持对接」不算答案。要落到：物理接口是哪种、协议文档现在能不能给、取数是主动问还是被动收。核对结果为「不通过」的，直接换型号或加采集方案。</t>
        </is>
      </c>
    </row>
    <row r="4">
      <c r="A4" s="8" t="inlineStr">
        <is>
          <t>#</t>
        </is>
      </c>
      <c r="B4" s="8" t="inlineStr">
        <is>
          <t>核对项</t>
        </is>
      </c>
      <c r="C4" s="8" t="inlineStr">
        <is>
          <t>台秤</t>
        </is>
      </c>
      <c r="D4" s="8" t="inlineStr">
        <is>
          <t>地磅</t>
        </is>
      </c>
      <c r="E4" s="8" t="inlineStr">
        <is>
          <t>吊秤</t>
        </is>
      </c>
      <c r="F4" s="8" t="inlineStr">
        <is>
          <t>一体机</t>
        </is>
      </c>
      <c r="G4" s="8" t="inlineStr">
        <is>
          <t>供应商答复（填）</t>
        </is>
      </c>
      <c r="H4" s="8" t="inlineStr">
        <is>
          <t>验证结果</t>
        </is>
      </c>
    </row>
    <row r="5">
      <c r="A5" s="12" t="n">
        <v>1</v>
      </c>
      <c r="B5" s="4" t="inlineStr">
        <is>
          <t>物理接口类型（串口/485/网口/USB/无）</t>
        </is>
      </c>
      <c r="C5" s="10" t="inlineStr"/>
      <c r="D5" s="10" t="inlineStr"/>
      <c r="E5" s="10" t="inlineStr"/>
      <c r="F5" s="10" t="inlineStr"/>
      <c r="G5" s="18" t="inlineStr"/>
      <c r="H5" s="12" t="inlineStr">
        <is>
          <t>下拉选择</t>
        </is>
      </c>
    </row>
    <row r="6">
      <c r="A6" s="12" t="n">
        <v>2</v>
      </c>
      <c r="B6" s="4" t="inlineStr">
        <is>
          <t>协议文档是否已拿到（文件，不是口头）</t>
        </is>
      </c>
      <c r="C6" s="10" t="inlineStr"/>
      <c r="D6" s="10" t="inlineStr"/>
      <c r="E6" s="10" t="inlineStr"/>
      <c r="F6" s="10" t="inlineStr"/>
      <c r="G6" s="18" t="inlineStr"/>
      <c r="H6" s="12" t="inlineStr">
        <is>
          <t>是／否</t>
        </is>
      </c>
    </row>
    <row r="7">
      <c r="A7" s="12" t="n">
        <v>3</v>
      </c>
      <c r="B7" s="4" t="inlineStr">
        <is>
          <t>帧格式与单位定义是否写清</t>
        </is>
      </c>
      <c r="C7" s="10" t="inlineStr"/>
      <c r="D7" s="10" t="inlineStr"/>
      <c r="E7" s="10" t="inlineStr"/>
      <c r="F7" s="10" t="inlineStr"/>
      <c r="G7" s="18" t="inlineStr"/>
      <c r="H7" s="12" t="inlineStr">
        <is>
          <t>是／否</t>
        </is>
      </c>
    </row>
    <row r="8">
      <c r="A8" s="12" t="n">
        <v>4</v>
      </c>
      <c r="B8" s="4" t="inlineStr">
        <is>
          <t>默认波特率／端口号</t>
        </is>
      </c>
      <c r="C8" s="10" t="inlineStr"/>
      <c r="D8" s="10" t="inlineStr"/>
      <c r="E8" s="10" t="inlineStr"/>
      <c r="F8" s="10" t="inlineStr"/>
      <c r="G8" s="18" t="inlineStr"/>
      <c r="H8" s="12" t="inlineStr">
        <is>
          <t>填数值</t>
        </is>
      </c>
    </row>
    <row r="9">
      <c r="A9" s="12" t="n">
        <v>5</v>
      </c>
      <c r="B9" s="4" t="inlineStr">
        <is>
          <t>连续发送 还是 应答式取数</t>
        </is>
      </c>
      <c r="C9" s="10" t="inlineStr"/>
      <c r="D9" s="10" t="inlineStr"/>
      <c r="E9" s="10" t="inlineStr"/>
      <c r="F9" s="10" t="inlineStr"/>
      <c r="G9" s="18" t="inlineStr"/>
      <c r="H9" s="12" t="inlineStr">
        <is>
          <t>二选一</t>
        </is>
      </c>
    </row>
    <row r="10">
      <c r="A10" s="12" t="n">
        <v>6</v>
      </c>
      <c r="B10" s="4" t="inlineStr">
        <is>
          <t>能否在两种模式间切换</t>
        </is>
      </c>
      <c r="C10" s="10" t="inlineStr"/>
      <c r="D10" s="10" t="inlineStr"/>
      <c r="E10" s="10" t="inlineStr"/>
      <c r="F10" s="10" t="inlineStr"/>
      <c r="G10" s="18" t="inlineStr"/>
      <c r="H10" s="12" t="inlineStr">
        <is>
          <t>能／不能</t>
        </is>
      </c>
    </row>
    <row r="11">
      <c r="A11" s="12" t="n">
        <v>7</v>
      </c>
      <c r="B11" s="4" t="inlineStr">
        <is>
          <t>485 时：地址设置方法</t>
        </is>
      </c>
      <c r="C11" s="10" t="inlineStr"/>
      <c r="D11" s="10" t="inlineStr"/>
      <c r="E11" s="10" t="inlineStr"/>
      <c r="F11" s="10" t="inlineStr"/>
      <c r="G11" s="18" t="inlineStr"/>
      <c r="H11" s="12" t="inlineStr">
        <is>
          <t>方法或 N/A</t>
        </is>
      </c>
    </row>
    <row r="12">
      <c r="A12" s="12" t="n">
        <v>8</v>
      </c>
      <c r="B12" s="4" t="inlineStr">
        <is>
          <t>485 时：最多可挂几台</t>
        </is>
      </c>
      <c r="C12" s="10" t="inlineStr"/>
      <c r="D12" s="10" t="inlineStr"/>
      <c r="E12" s="10" t="inlineStr"/>
      <c r="F12" s="10" t="inlineStr"/>
      <c r="G12" s="18" t="inlineStr"/>
      <c r="H12" s="12" t="inlineStr">
        <is>
          <t>台数或 N/A</t>
        </is>
      </c>
    </row>
    <row r="13">
      <c r="A13" s="12" t="n">
        <v>9</v>
      </c>
      <c r="B13" s="4" t="inlineStr">
        <is>
          <t>网口时：server 还是 client</t>
        </is>
      </c>
      <c r="C13" s="10" t="inlineStr"/>
      <c r="D13" s="10" t="inlineStr"/>
      <c r="E13" s="10" t="inlineStr"/>
      <c r="F13" s="10" t="inlineStr"/>
      <c r="G13" s="18" t="inlineStr"/>
      <c r="H13" s="12" t="inlineStr">
        <is>
          <t>二选一或 N/A</t>
        </is>
      </c>
    </row>
    <row r="14">
      <c r="A14" s="12" t="n">
        <v>10</v>
      </c>
      <c r="B14" s="4" t="inlineStr">
        <is>
          <t>网口时：断线是否自动重连</t>
        </is>
      </c>
      <c r="C14" s="10" t="inlineStr"/>
      <c r="D14" s="10" t="inlineStr"/>
      <c r="E14" s="10" t="inlineStr"/>
      <c r="F14" s="10" t="inlineStr"/>
      <c r="G14" s="18" t="inlineStr"/>
      <c r="H14" s="12" t="inlineStr">
        <is>
          <t>是／否或 N/A</t>
        </is>
      </c>
    </row>
    <row r="15">
      <c r="A15" s="12" t="n">
        <v>11</v>
      </c>
      <c r="B15" s="4" t="inlineStr">
        <is>
          <t>USB 时：是否提供虚拟串口驱动</t>
        </is>
      </c>
      <c r="C15" s="10" t="inlineStr"/>
      <c r="D15" s="10" t="inlineStr"/>
      <c r="E15" s="10" t="inlineStr"/>
      <c r="F15" s="10" t="inlineStr"/>
      <c r="G15" s="18" t="inlineStr"/>
      <c r="H15" s="12" t="inlineStr">
        <is>
          <t>是／否或 N/A</t>
        </is>
      </c>
    </row>
    <row r="16">
      <c r="A16" s="12" t="n">
        <v>12</v>
      </c>
      <c r="B16" s="4" t="inlineStr">
        <is>
          <t>USB-HID 时：能否关掉自动回车</t>
        </is>
      </c>
      <c r="C16" s="10" t="inlineStr"/>
      <c r="D16" s="10" t="inlineStr"/>
      <c r="E16" s="10" t="inlineStr"/>
      <c r="F16" s="10" t="inlineStr"/>
      <c r="G16" s="18" t="inlineStr"/>
      <c r="H16" s="12" t="inlineStr">
        <is>
          <t>能／不能或 N/A</t>
        </is>
      </c>
    </row>
    <row r="17">
      <c r="A17" s="12" t="n">
        <v>13</v>
      </c>
      <c r="B17" s="4" t="inlineStr">
        <is>
          <t>是否输出稳定标志（可判断何时取数）</t>
        </is>
      </c>
      <c r="C17" s="10" t="inlineStr"/>
      <c r="D17" s="10" t="inlineStr"/>
      <c r="E17" s="10" t="inlineStr"/>
      <c r="F17" s="10" t="inlineStr"/>
      <c r="G17" s="18" t="inlineStr"/>
      <c r="H17" s="12" t="inlineStr">
        <is>
          <t>是／否</t>
        </is>
      </c>
    </row>
    <row r="18">
      <c r="A18" s="12" t="n">
        <v>14</v>
      </c>
      <c r="B18" s="4" t="inlineStr">
        <is>
          <t>同时能否接打印机／打码机</t>
        </is>
      </c>
      <c r="C18" s="10" t="inlineStr"/>
      <c r="D18" s="10" t="inlineStr"/>
      <c r="E18" s="10" t="inlineStr"/>
      <c r="F18" s="10" t="inlineStr"/>
      <c r="G18" s="18" t="inlineStr"/>
      <c r="H18" s="12" t="inlineStr">
        <is>
          <t>能／不能</t>
        </is>
      </c>
    </row>
    <row r="19">
      <c r="A19" s="12" t="n">
        <v>15</v>
      </c>
      <c r="B19" s="4" t="inlineStr">
        <is>
          <t>取到的数值与秤面是否逐位一致（实测）</t>
        </is>
      </c>
      <c r="C19" s="10" t="inlineStr"/>
      <c r="D19" s="10" t="inlineStr"/>
      <c r="E19" s="10" t="inlineStr"/>
      <c r="F19" s="10" t="inlineStr"/>
      <c r="G19" s="18" t="inlineStr"/>
      <c r="H19" s="12" t="inlineStr">
        <is>
          <t>一致／不一致</t>
        </is>
      </c>
    </row>
    <row r="21">
      <c r="B21" s="7" t="inlineStr">
        <is>
          <t>通过项数（自动）</t>
        </is>
      </c>
      <c r="G21" s="11">
        <f>COUNTIF(H5:H19,"通过")</f>
        <v/>
      </c>
      <c r="H21" s="9" t="inlineStr">
        <is>
          <t>H 列填「通过/不通过」</t>
        </is>
      </c>
    </row>
  </sheetData>
  <mergeCells count="2">
    <mergeCell ref="A2:H2"/>
    <mergeCell ref="A1:H1"/>
  </mergeCells>
  <dataValidations count="1">
    <dataValidation sqref="H5:H19" showDropDown="0" showInputMessage="0" showErrorMessage="0" allowBlank="1" type="list">
      <formula1>"通过,不通过,待确认"</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5" customWidth="1" min="1" max="1"/>
    <col width="13" customWidth="1" min="2" max="2"/>
    <col width="30" customWidth="1" min="3" max="3"/>
    <col width="32" customWidth="1" min="4" max="4"/>
    <col width="20" customWidth="1" min="5" max="5"/>
    <col width="10" customWidth="1" min="6" max="6"/>
    <col width="30" customWidth="1" min="7" max="7"/>
    <col width="18" customWidth="1" min="8" max="8"/>
  </cols>
  <sheetData>
    <row r="1">
      <c r="A1" s="1" t="inlineStr">
        <is>
          <t>到货验收 30 条（签收前当场做）</t>
        </is>
      </c>
    </row>
    <row r="2" ht="30" customHeight="1">
      <c r="A2" s="14" t="inlineStr">
        <is>
          <t>没有砝码就用现场最重的定型包装替代，并在「替代物与重量」列写明。签收之后再发现的计量问题，多半只能自己承担。</t>
        </is>
      </c>
    </row>
    <row r="4">
      <c r="A4" s="8" t="inlineStr">
        <is>
          <t>#</t>
        </is>
      </c>
      <c r="B4" s="8" t="inlineStr">
        <is>
          <t>分段</t>
        </is>
      </c>
      <c r="C4" s="8" t="inlineStr">
        <is>
          <t>验收点</t>
        </is>
      </c>
      <c r="D4" s="8" t="inlineStr">
        <is>
          <t>合格口径</t>
        </is>
      </c>
      <c r="E4" s="8" t="inlineStr">
        <is>
          <t>实测/记录（填）</t>
        </is>
      </c>
      <c r="F4" s="8" t="inlineStr">
        <is>
          <t>判定</t>
        </is>
      </c>
      <c r="G4" s="8" t="inlineStr">
        <is>
          <t>不合格处置</t>
        </is>
      </c>
      <c r="H4" s="8" t="inlineStr">
        <is>
          <t>替代物与重量</t>
        </is>
      </c>
    </row>
    <row r="5">
      <c r="A5" s="12" t="n">
        <v>1</v>
      </c>
      <c r="B5" s="9" t="inlineStr">
        <is>
          <t>开箱与基础</t>
        </is>
      </c>
      <c r="C5" s="4" t="inlineStr">
        <is>
          <t>铭牌量程、分度值、等级与订单一致</t>
        </is>
      </c>
      <c r="D5" s="4" t="inlineStr">
        <is>
          <t>四要素齐全，编号可拍照留存</t>
        </is>
      </c>
      <c r="E5" s="18" t="inlineStr"/>
      <c r="F5" s="10" t="inlineStr"/>
      <c r="G5" s="4" t="inlineStr">
        <is>
          <t>与合同不符直接拒收，别先装</t>
        </is>
      </c>
      <c r="H5" s="18" t="inlineStr"/>
    </row>
    <row r="6">
      <c r="A6" s="12" t="n">
        <v>2</v>
      </c>
      <c r="B6" s="9" t="inlineStr">
        <is>
          <t>开箱与基础</t>
        </is>
      </c>
      <c r="C6" s="4" t="inlineStr">
        <is>
          <t>随机资料齐全</t>
        </is>
      </c>
      <c r="D6" s="4" t="inlineStr">
        <is>
          <t>说明书、协议文档、检定或校准资料、保修卡</t>
        </is>
      </c>
      <c r="E6" s="18" t="inlineStr"/>
      <c r="F6" s="10" t="inlineStr"/>
      <c r="G6" s="4" t="inlineStr">
        <is>
          <t>缺资料先别签验收单</t>
        </is>
      </c>
      <c r="H6" s="18" t="inlineStr"/>
    </row>
    <row r="7">
      <c r="A7" s="12" t="n">
        <v>3</v>
      </c>
      <c r="B7" s="9" t="inlineStr">
        <is>
          <t>开箱与基础</t>
        </is>
      </c>
      <c r="C7" s="4" t="inlineStr">
        <is>
          <t>外观与结构无损</t>
        </is>
      </c>
      <c r="D7" s="4" t="inlineStr">
        <is>
          <t>台面无变形、焊缝无开裂、接线盒密封完好</t>
        </is>
      </c>
      <c r="E7" s="18" t="inlineStr"/>
      <c r="F7" s="10" t="inlineStr"/>
      <c r="G7" s="4" t="inlineStr">
        <is>
          <t>拍照留证，书面提出换货</t>
        </is>
      </c>
      <c r="H7" s="18" t="inlineStr"/>
    </row>
    <row r="8">
      <c r="A8" s="12" t="n">
        <v>4</v>
      </c>
      <c r="B8" s="9" t="inlineStr">
        <is>
          <t>开箱与基础</t>
        </is>
      </c>
      <c r="C8" s="4" t="inlineStr">
        <is>
          <t>台秤四角垫平、水平泡居中</t>
        </is>
      </c>
      <c r="D8" s="4" t="inlineStr">
        <is>
          <t>水平泡在圈内，轻推不晃</t>
        </is>
      </c>
      <c r="E8" s="18" t="inlineStr"/>
      <c r="F8" s="10" t="inlineStr"/>
      <c r="G8" s="4" t="inlineStr">
        <is>
          <t>先调平，调不平查地面</t>
        </is>
      </c>
      <c r="H8" s="18" t="inlineStr"/>
    </row>
    <row r="9">
      <c r="A9" s="12" t="n">
        <v>5</v>
      </c>
      <c r="B9" s="9" t="inlineStr">
        <is>
          <t>开箱与基础</t>
        </is>
      </c>
      <c r="C9" s="4" t="inlineStr">
        <is>
          <t>地磅基础无空鼓、秤台不卡滞</t>
        </is>
      </c>
      <c r="D9" s="4" t="inlineStr">
        <is>
          <t>秤台自由回位、与基础无摩擦</t>
        </is>
      </c>
      <c r="E9" s="18" t="inlineStr"/>
      <c r="F9" s="10" t="inlineStr"/>
      <c r="G9" s="4" t="inlineStr">
        <is>
          <t>基础问题返工，别用垫片硬凑</t>
        </is>
      </c>
      <c r="H9" s="18" t="inlineStr"/>
    </row>
    <row r="10">
      <c r="A10" s="12" t="n">
        <v>6</v>
      </c>
      <c r="B10" s="9" t="inlineStr">
        <is>
          <t>零点与稳定</t>
        </is>
      </c>
      <c r="C10" s="4" t="inlineStr">
        <is>
          <t>空秤归零</t>
        </is>
      </c>
      <c r="D10" s="4" t="inlineStr">
        <is>
          <t>按归零键后显示 0 或稳定在 ±1e 内</t>
        </is>
      </c>
      <c r="E10" s="18" t="inlineStr"/>
      <c r="F10" s="10" t="inlineStr"/>
      <c r="G10" s="4" t="inlineStr">
        <is>
          <t>查是否有残留物、是否受风</t>
        </is>
      </c>
      <c r="H10" s="18" t="inlineStr"/>
    </row>
    <row r="11">
      <c r="A11" s="12" t="n">
        <v>7</v>
      </c>
      <c r="B11" s="9" t="inlineStr">
        <is>
          <t>零点与稳定</t>
        </is>
      </c>
      <c r="C11" s="4" t="inlineStr">
        <is>
          <t>10 秒内示值不漂</t>
        </is>
      </c>
      <c r="D11" s="4" t="inlineStr">
        <is>
          <t>示值变化不超过 1e</t>
        </is>
      </c>
      <c r="E11" s="18" t="inlineStr"/>
      <c r="F11" s="10" t="inlineStr"/>
      <c r="G11" s="4" t="inlineStr">
        <is>
          <t>查地面振动、传感器接线</t>
        </is>
      </c>
      <c r="H11" s="18" t="inlineStr"/>
    </row>
    <row r="12">
      <c r="A12" s="12" t="n">
        <v>8</v>
      </c>
      <c r="B12" s="9" t="inlineStr">
        <is>
          <t>零点与稳定</t>
        </is>
      </c>
      <c r="C12" s="4" t="inlineStr">
        <is>
          <t>轻推台面后能回零</t>
        </is>
      </c>
      <c r="D12" s="4" t="inlineStr">
        <is>
          <t>回零误差不超过 1e</t>
        </is>
      </c>
      <c r="E12" s="18" t="inlineStr"/>
      <c r="F12" s="10" t="inlineStr"/>
      <c r="G12" s="4" t="inlineStr">
        <is>
          <t>查传感器松动或台面变形</t>
        </is>
      </c>
      <c r="H12" s="18" t="inlineStr"/>
    </row>
    <row r="13">
      <c r="A13" s="12" t="n">
        <v>9</v>
      </c>
      <c r="B13" s="9" t="inlineStr">
        <is>
          <t>重复性</t>
        </is>
      </c>
      <c r="C13" s="4" t="inlineStr">
        <is>
          <t>同一砝码同位置放 3 次</t>
        </is>
      </c>
      <c r="D13" s="4" t="inlineStr">
        <is>
          <t>示值极差不超过 1e</t>
        </is>
      </c>
      <c r="E13" s="18" t="inlineStr"/>
      <c r="F13" s="10" t="inlineStr"/>
      <c r="G13" s="4" t="inlineStr">
        <is>
          <t>先确认摆放一致，再查垫脚</t>
        </is>
      </c>
      <c r="H13" s="18" t="inlineStr"/>
    </row>
    <row r="14">
      <c r="A14" s="12" t="n">
        <v>10</v>
      </c>
      <c r="B14" s="9" t="inlineStr">
        <is>
          <t>重复性</t>
        </is>
      </c>
      <c r="C14" s="4" t="inlineStr">
        <is>
          <t>换位置再放 3 次</t>
        </is>
      </c>
      <c r="D14" s="4" t="inlineStr">
        <is>
          <t>极差仍不超过 1e</t>
        </is>
      </c>
      <c r="E14" s="18" t="inlineStr"/>
      <c r="F14" s="10" t="inlineStr"/>
      <c r="G14" s="4" t="inlineStr">
        <is>
          <t>位置敏感说明台面或装配有问题</t>
        </is>
      </c>
      <c r="H14" s="18" t="inlineStr"/>
    </row>
    <row r="15">
      <c r="A15" s="12" t="n">
        <v>11</v>
      </c>
      <c r="B15" s="9" t="inlineStr">
        <is>
          <t>偏载</t>
        </is>
      </c>
      <c r="C15" s="4" t="inlineStr">
        <is>
          <t>砝码放四角</t>
        </is>
      </c>
      <c r="D15" s="4" t="inlineStr">
        <is>
          <t>各点与中心示值之差不超过 1e</t>
        </is>
      </c>
      <c r="E15" s="18" t="inlineStr"/>
      <c r="F15" s="10" t="inlineStr"/>
      <c r="G15" s="4" t="inlineStr">
        <is>
          <t>当场提出，要求调整或换机</t>
        </is>
      </c>
      <c r="H15" s="18" t="inlineStr"/>
    </row>
    <row r="16">
      <c r="A16" s="12" t="n">
        <v>12</v>
      </c>
      <c r="B16" s="9" t="inlineStr">
        <is>
          <t>偏载</t>
        </is>
      </c>
      <c r="C16" s="4" t="inlineStr">
        <is>
          <t>砝码放中心与边中</t>
        </is>
      </c>
      <c r="D16" s="4" t="inlineStr">
        <is>
          <t>差值不超过 1e</t>
        </is>
      </c>
      <c r="E16" s="18" t="inlineStr"/>
      <c r="F16" s="10" t="inlineStr"/>
      <c r="G16" s="4" t="inlineStr">
        <is>
          <t>同上</t>
        </is>
      </c>
      <c r="H16" s="18" t="inlineStr"/>
    </row>
    <row r="17">
      <c r="A17" s="12" t="n">
        <v>13</v>
      </c>
      <c r="B17" s="9" t="inlineStr">
        <is>
          <t>线性</t>
        </is>
      </c>
      <c r="C17" s="4" t="inlineStr">
        <is>
          <t>约 1/3 量程点比对</t>
        </is>
      </c>
      <c r="D17" s="4" t="inlineStr">
        <is>
          <t>误差在允差内（按等级填）</t>
        </is>
      </c>
      <c r="E17" s="18" t="inlineStr"/>
      <c r="F17" s="10" t="inlineStr"/>
      <c r="G17" s="4" t="inlineStr">
        <is>
          <t>要求现场重新标定</t>
        </is>
      </c>
      <c r="H17" s="18" t="inlineStr"/>
    </row>
    <row r="18">
      <c r="A18" s="12" t="n">
        <v>14</v>
      </c>
      <c r="B18" s="9" t="inlineStr">
        <is>
          <t>线性</t>
        </is>
      </c>
      <c r="C18" s="4" t="inlineStr">
        <is>
          <t>约 2/3 量程点比对</t>
        </is>
      </c>
      <c r="D18" s="4" t="inlineStr">
        <is>
          <t>误差在允差内</t>
        </is>
      </c>
      <c r="E18" s="18" t="inlineStr"/>
      <c r="F18" s="10" t="inlineStr"/>
      <c r="G18" s="4" t="inlineStr">
        <is>
          <t>非线性多为标定问题，要求返厂</t>
        </is>
      </c>
      <c r="H18" s="18" t="inlineStr"/>
    </row>
    <row r="19">
      <c r="A19" s="12" t="n">
        <v>15</v>
      </c>
      <c r="B19" s="9" t="inlineStr">
        <is>
          <t>线性</t>
        </is>
      </c>
      <c r="C19" s="4" t="inlineStr">
        <is>
          <t>接近满量程点比对</t>
        </is>
      </c>
      <c r="D19" s="4" t="inlineStr">
        <is>
          <t>误差在允差内，且无报警</t>
        </is>
      </c>
      <c r="E19" s="18" t="inlineStr"/>
      <c r="F19" s="10" t="inlineStr"/>
      <c r="G19" s="4" t="inlineStr">
        <is>
          <t>确认不是超载导致</t>
        </is>
      </c>
      <c r="H19" s="18" t="inlineStr"/>
    </row>
    <row r="20">
      <c r="A20" s="12" t="n">
        <v>16</v>
      </c>
      <c r="B20" s="9" t="inlineStr">
        <is>
          <t>小件可分辨</t>
        </is>
      </c>
      <c r="C20" s="4" t="inlineStr">
        <is>
          <t>用现场最小包装实测</t>
        </is>
      </c>
      <c r="D20" s="4" t="inlineStr">
        <is>
          <t>能稳定读出要区分的差量</t>
        </is>
      </c>
      <c r="E20" s="18" t="inlineStr"/>
      <c r="F20" s="10" t="inlineStr"/>
      <c r="G20" s="4" t="inlineStr">
        <is>
          <t>读不出即分度值偏大，换型号</t>
        </is>
      </c>
      <c r="H20" s="18" t="inlineStr"/>
    </row>
    <row r="21">
      <c r="A21" s="12" t="n">
        <v>17</v>
      </c>
      <c r="B21" s="9" t="inlineStr">
        <is>
          <t>小件可分辨</t>
        </is>
      </c>
      <c r="C21" s="4" t="inlineStr">
        <is>
          <t>小件连续称 3 次</t>
        </is>
      </c>
      <c r="D21" s="4" t="inlineStr">
        <is>
          <t>示值重复，不跳变</t>
        </is>
      </c>
      <c r="E21" s="18" t="inlineStr"/>
      <c r="F21" s="10" t="inlineStr"/>
      <c r="G21" s="4" t="inlineStr">
        <is>
          <t>跳变查风、振动与滤波设置</t>
        </is>
      </c>
      <c r="H21" s="18" t="inlineStr"/>
    </row>
    <row r="22">
      <c r="A22" s="12" t="n">
        <v>18</v>
      </c>
      <c r="B22" s="9" t="inlineStr">
        <is>
          <t>取数连通</t>
        </is>
      </c>
      <c r="C22" s="4" t="inlineStr">
        <is>
          <t>接口物理连接</t>
        </is>
      </c>
      <c r="D22" s="4" t="inlineStr">
        <is>
          <t>线序正确、接头锁紧、无松动</t>
        </is>
      </c>
      <c r="E22" s="18" t="inlineStr"/>
      <c r="F22" s="10" t="inlineStr"/>
      <c r="G22" s="4" t="inlineStr">
        <is>
          <t>换线换口再试</t>
        </is>
      </c>
      <c r="H22" s="18" t="inlineStr"/>
    </row>
    <row r="23">
      <c r="A23" s="12" t="n">
        <v>19</v>
      </c>
      <c r="B23" s="9" t="inlineStr">
        <is>
          <t>取数连通</t>
        </is>
      </c>
      <c r="C23" s="4" t="inlineStr">
        <is>
          <t>协议参数一致</t>
        </is>
      </c>
      <c r="D23" s="4" t="inlineStr">
        <is>
          <t>波特率、数据位、停止位、校验与文档一致</t>
        </is>
      </c>
      <c r="E23" s="18" t="inlineStr"/>
      <c r="F23" s="10" t="inlineStr"/>
      <c r="G23" s="4" t="inlineStr">
        <is>
          <t>按文档逐项核对</t>
        </is>
      </c>
      <c r="H23" s="18" t="inlineStr"/>
    </row>
    <row r="24">
      <c r="A24" s="12" t="n">
        <v>20</v>
      </c>
      <c r="B24" s="9" t="inlineStr">
        <is>
          <t>取数连通</t>
        </is>
      </c>
      <c r="C24" s="4" t="inlineStr">
        <is>
          <t>连续取 20 条</t>
        </is>
      </c>
      <c r="D24" s="4" t="inlineStr">
        <is>
          <t>无丢帧、无重复、数值递增合理</t>
        </is>
      </c>
      <c r="E24" s="18" t="inlineStr"/>
      <c r="F24" s="10" t="inlineStr"/>
      <c r="G24" s="4" t="inlineStr">
        <is>
          <t>先查线与波特率，再换端口</t>
        </is>
      </c>
      <c r="H24" s="18" t="inlineStr"/>
    </row>
    <row r="25">
      <c r="A25" s="12" t="n">
        <v>21</v>
      </c>
      <c r="B25" s="9" t="inlineStr">
        <is>
          <t>取数连通</t>
        </is>
      </c>
      <c r="C25" s="4" t="inlineStr">
        <is>
          <t>取数值与秤面逐位一致</t>
        </is>
      </c>
      <c r="D25" s="4" t="inlineStr">
        <is>
          <t>20 条全部一致</t>
        </is>
      </c>
      <c r="E25" s="18" t="inlineStr"/>
      <c r="F25" s="10" t="inlineStr"/>
      <c r="G25" s="4" t="inlineStr">
        <is>
          <t>不一致查单位与小数位设置</t>
        </is>
      </c>
      <c r="H25" s="18" t="inlineStr"/>
    </row>
    <row r="26">
      <c r="A26" s="12" t="n">
        <v>22</v>
      </c>
      <c r="B26" s="9" t="inlineStr">
        <is>
          <t>取数连通</t>
        </is>
      </c>
      <c r="C26" s="4" t="inlineStr">
        <is>
          <t>断开重连后能自动恢复</t>
        </is>
      </c>
      <c r="D26" s="4" t="inlineStr">
        <is>
          <t>重连后 10 秒内恢复取数</t>
        </is>
      </c>
      <c r="E26" s="18" t="inlineStr"/>
      <c r="F26" s="10" t="inlineStr"/>
      <c r="G26" s="4" t="inlineStr">
        <is>
          <t>不支持自动重连要写进操作要求</t>
        </is>
      </c>
      <c r="H26" s="18" t="inlineStr"/>
    </row>
    <row r="27">
      <c r="A27" s="12" t="n">
        <v>23</v>
      </c>
      <c r="B27" s="9" t="inlineStr">
        <is>
          <t>打印与打码</t>
        </is>
      </c>
      <c r="C27" s="4" t="inlineStr">
        <is>
          <t>称重后标签重量与秤面一致</t>
        </is>
      </c>
      <c r="D27" s="4" t="inlineStr">
        <is>
          <t>逐位一致</t>
        </is>
      </c>
      <c r="E27" s="18" t="inlineStr"/>
      <c r="F27" s="10" t="inlineStr"/>
      <c r="G27" s="4" t="inlineStr">
        <is>
          <t>查打码模板取数来源，别手改标签</t>
        </is>
      </c>
      <c r="H27" s="18" t="inlineStr"/>
    </row>
    <row r="28">
      <c r="A28" s="12" t="n">
        <v>24</v>
      </c>
      <c r="B28" s="9" t="inlineStr">
        <is>
          <t>打印与打码</t>
        </is>
      </c>
      <c r="C28" s="4" t="inlineStr">
        <is>
          <t>标签二维码能扫出同批次</t>
        </is>
      </c>
      <c r="D28" s="4" t="inlineStr">
        <is>
          <t>扫描结果与本次称重批次一致</t>
        </is>
      </c>
      <c r="E28" s="18" t="inlineStr"/>
      <c r="F28" s="10" t="inlineStr"/>
      <c r="G28" s="4" t="inlineStr">
        <is>
          <t>查二维码字段与绑定逻辑</t>
        </is>
      </c>
      <c r="H28" s="18" t="inlineStr"/>
    </row>
    <row r="29">
      <c r="A29" s="12" t="n">
        <v>25</v>
      </c>
      <c r="B29" s="9" t="inlineStr">
        <is>
          <t>打印与打码</t>
        </is>
      </c>
      <c r="C29" s="4" t="inlineStr">
        <is>
          <t>连打 10 张不卡纸</t>
        </is>
      </c>
      <c r="D29" s="4" t="inlineStr">
        <is>
          <t>连续输出正常、字迹清晰</t>
        </is>
      </c>
      <c r="E29" s="18" t="inlineStr"/>
      <c r="F29" s="10" t="inlineStr"/>
      <c r="G29" s="4" t="inlineStr">
        <is>
          <t>查碳带与打印浓度</t>
        </is>
      </c>
      <c r="H29" s="18" t="inlineStr"/>
    </row>
    <row r="30">
      <c r="A30" s="12" t="n">
        <v>26</v>
      </c>
      <c r="B30" s="9" t="inlineStr">
        <is>
          <t>环境与安全</t>
        </is>
      </c>
      <c r="C30" s="4" t="inlineStr">
        <is>
          <t>防雨防腐到位</t>
        </is>
      </c>
      <c r="D30" s="4" t="inlineStr">
        <is>
          <t>室外或潮湿车间有防护，接线盒密封</t>
        </is>
      </c>
      <c r="E30" s="18" t="inlineStr"/>
      <c r="F30" s="10" t="inlineStr"/>
      <c r="G30" s="4" t="inlineStr">
        <is>
          <t>补防护再投用</t>
        </is>
      </c>
      <c r="H30" s="18" t="inlineStr"/>
    </row>
    <row r="31">
      <c r="A31" s="12" t="n">
        <v>27</v>
      </c>
      <c r="B31" s="9" t="inlineStr">
        <is>
          <t>环境与安全</t>
        </is>
      </c>
      <c r="C31" s="4" t="inlineStr">
        <is>
          <t>称重区可被视频覆盖</t>
        </is>
      </c>
      <c r="D31" s="4" t="inlineStr">
        <is>
          <t>摄像头能看清秤面读数与桶身标签</t>
        </is>
      </c>
      <c r="E31" s="18" t="inlineStr"/>
      <c r="F31" s="10" t="inlineStr"/>
      <c r="G31" s="4" t="inlineStr">
        <is>
          <t>调整机位或加装</t>
        </is>
      </c>
      <c r="H31" s="18" t="inlineStr"/>
    </row>
    <row r="32">
      <c r="A32" s="12" t="n">
        <v>28</v>
      </c>
      <c r="B32" s="9" t="inlineStr">
        <is>
          <t>环境与安全</t>
        </is>
      </c>
      <c r="C32" s="4" t="inlineStr">
        <is>
          <t>警示与操作说明上墙</t>
        </is>
      </c>
      <c r="D32" s="4" t="inlineStr">
        <is>
          <t>量程、注意事项、报修电话齐全</t>
        </is>
      </c>
      <c r="E32" s="18" t="inlineStr"/>
      <c r="F32" s="10" t="inlineStr"/>
      <c r="G32" s="4" t="inlineStr">
        <is>
          <t>补做标识</t>
        </is>
      </c>
      <c r="H32" s="18" t="inlineStr"/>
    </row>
    <row r="33">
      <c r="A33" s="12" t="n">
        <v>29</v>
      </c>
      <c r="B33" s="9" t="inlineStr">
        <is>
          <t>资料与移交</t>
        </is>
      </c>
      <c r="C33" s="4" t="inlineStr">
        <is>
          <t>协议文档与接口清单移交</t>
        </is>
      </c>
      <c r="D33" s="4" t="inlineStr">
        <is>
          <t>纸质或电子文件留档一份</t>
        </is>
      </c>
      <c r="E33" s="18" t="inlineStr"/>
      <c r="F33" s="10" t="inlineStr"/>
      <c r="G33" s="4" t="inlineStr">
        <is>
          <t>缺资料先别签字</t>
        </is>
      </c>
      <c r="H33" s="18" t="inlineStr"/>
    </row>
    <row r="34">
      <c r="A34" s="12" t="n">
        <v>30</v>
      </c>
      <c r="B34" s="9" t="inlineStr">
        <is>
          <t>资料与移交</t>
        </is>
      </c>
      <c r="C34" s="4" t="inlineStr">
        <is>
          <t>售后联系人与响应时限</t>
        </is>
      </c>
      <c r="D34" s="4" t="inlineStr">
        <is>
          <t>写明联系人、电话、到场时限</t>
        </is>
      </c>
      <c r="E34" s="18" t="inlineStr"/>
      <c r="F34" s="10" t="inlineStr"/>
      <c r="G34" s="4" t="inlineStr">
        <is>
          <t>写入验收单备注</t>
        </is>
      </c>
      <c r="H34" s="18" t="inlineStr"/>
    </row>
    <row r="36">
      <c r="C36" s="7" t="inlineStr">
        <is>
          <t>合格率（自动）</t>
        </is>
      </c>
      <c r="F36" s="16">
        <f>IF(COUNTA(F5:F34)=0,"",TEXT(COUNTIF(F5:F34,"合格")/COUNTA(F5:F34),"0.0%"))</f>
        <v/>
      </c>
      <c r="G36" s="9" t="inlineStr">
        <is>
          <t>F 列填「合格/不合格/不适用」，30 条全填完再判</t>
        </is>
      </c>
    </row>
  </sheetData>
  <mergeCells count="2">
    <mergeCell ref="A2:H2"/>
    <mergeCell ref="A1:H1"/>
  </mergeCells>
  <dataValidations count="1">
    <dataValidation sqref="F5:F34" showDropDown="0" showInputMessage="0" showErrorMessage="0" allowBlank="1" type="list">
      <formula1>"合格,不合格,不适用"</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5" customWidth="1" min="1" max="1"/>
    <col width="14" customWidth="1" min="2" max="2"/>
    <col width="12" customWidth="1" min="3" max="3"/>
    <col width="22" customWidth="1" min="4" max="4"/>
    <col width="20" customWidth="1" min="5" max="5"/>
    <col width="16" customWidth="1" min="6" max="6"/>
    <col width="30" customWidth="1" min="7" max="7"/>
    <col width="12" customWidth="1" min="8" max="8"/>
  </cols>
  <sheetData>
    <row r="1">
      <c r="A1" s="1" t="inlineStr">
        <is>
          <t>期间核查记录（每月一次，留漂移证据）</t>
        </is>
      </c>
    </row>
    <row r="2" ht="32" customHeight="1">
      <c r="A2" s="14" t="inlineStr">
        <is>
          <t>用固定的参照物（砝码或定型包装，重量固定并写在这里）每月复称一次。示值漂移超过 1 个 e 就该校准。这张表就是「我的重量一直可信」的证据。</t>
        </is>
      </c>
    </row>
    <row r="4">
      <c r="A4" s="15" t="inlineStr">
        <is>
          <t>参照物名称</t>
        </is>
      </c>
      <c r="B4" s="19" t="inlineStr">
        <is>
          <t>（填，如：25kg 标准砝码 / 固定铁桶）</t>
        </is>
      </c>
      <c r="C4" s="15" t="inlineStr">
        <is>
          <t>参照物标称重量（kg）</t>
        </is>
      </c>
      <c r="D4" s="19" t="n">
        <v>25</v>
      </c>
      <c r="E4" s="15" t="inlineStr">
        <is>
          <t>分度值 e（kg）</t>
        </is>
      </c>
      <c r="F4" s="19" t="n">
        <v>0.2</v>
      </c>
    </row>
    <row r="6">
      <c r="A6" s="8" t="inlineStr">
        <is>
          <t>#</t>
        </is>
      </c>
      <c r="B6" s="8" t="inlineStr">
        <is>
          <t>核查日期</t>
        </is>
      </c>
      <c r="C6" s="8" t="inlineStr">
        <is>
          <t>示值（kg）</t>
        </is>
      </c>
      <c r="D6" s="8" t="inlineStr">
        <is>
          <t>误差 = 示值 - 标称（kg）</t>
        </is>
      </c>
      <c r="E6" s="8" t="inlineStr">
        <is>
          <t>允差（±kg，可改）</t>
        </is>
      </c>
      <c r="F6" s="8" t="inlineStr">
        <is>
          <t>判定</t>
        </is>
      </c>
      <c r="G6" s="8" t="inlineStr">
        <is>
          <t>环境/异常备注</t>
        </is>
      </c>
      <c r="H6" s="8" t="inlineStr">
        <is>
          <t>核查人</t>
        </is>
      </c>
    </row>
    <row r="7">
      <c r="A7" s="12" t="n">
        <v>1</v>
      </c>
      <c r="B7" s="10" t="inlineStr"/>
      <c r="C7" s="10" t="inlineStr"/>
      <c r="D7" s="11">
        <f>IF(C7="","",ROUND(C7-$D$4,3))</f>
        <v/>
      </c>
      <c r="E7" s="10" t="n">
        <v>0.5</v>
      </c>
      <c r="F7" s="11">
        <f>IF(C7="","",IF(ABS(D7)&lt;=E7,"合格","超差，需校准"))</f>
        <v/>
      </c>
      <c r="G7" s="18" t="inlineStr"/>
      <c r="H7" s="18" t="inlineStr"/>
    </row>
    <row r="8">
      <c r="A8" s="12" t="n">
        <v>2</v>
      </c>
      <c r="B8" s="10" t="inlineStr"/>
      <c r="C8" s="10" t="inlineStr"/>
      <c r="D8" s="11">
        <f>IF(C8="","",ROUND(C8-$D$4,3))</f>
        <v/>
      </c>
      <c r="E8" s="10" t="n">
        <v>0.5</v>
      </c>
      <c r="F8" s="11">
        <f>IF(C8="","",IF(ABS(D8)&lt;=E8,"合格","超差，需校准"))</f>
        <v/>
      </c>
      <c r="G8" s="18" t="inlineStr"/>
      <c r="H8" s="18" t="inlineStr"/>
    </row>
    <row r="9">
      <c r="A9" s="12" t="n">
        <v>3</v>
      </c>
      <c r="B9" s="10" t="inlineStr"/>
      <c r="C9" s="10" t="inlineStr"/>
      <c r="D9" s="11">
        <f>IF(C9="","",ROUND(C9-$D$4,3))</f>
        <v/>
      </c>
      <c r="E9" s="10" t="n">
        <v>0.5</v>
      </c>
      <c r="F9" s="11">
        <f>IF(C9="","",IF(ABS(D9)&lt;=E9,"合格","超差，需校准"))</f>
        <v/>
      </c>
      <c r="G9" s="18" t="inlineStr"/>
      <c r="H9" s="18" t="inlineStr"/>
    </row>
    <row r="10">
      <c r="A10" s="12" t="n">
        <v>4</v>
      </c>
      <c r="B10" s="10" t="inlineStr"/>
      <c r="C10" s="10" t="inlineStr"/>
      <c r="D10" s="11">
        <f>IF(C10="","",ROUND(C10-$D$4,3))</f>
        <v/>
      </c>
      <c r="E10" s="10" t="n">
        <v>0.5</v>
      </c>
      <c r="F10" s="11">
        <f>IF(C10="","",IF(ABS(D10)&lt;=E10,"合格","超差，需校准"))</f>
        <v/>
      </c>
      <c r="G10" s="18" t="inlineStr"/>
      <c r="H10" s="18" t="inlineStr"/>
    </row>
    <row r="11">
      <c r="A11" s="12" t="n">
        <v>5</v>
      </c>
      <c r="B11" s="10" t="inlineStr"/>
      <c r="C11" s="10" t="inlineStr"/>
      <c r="D11" s="11">
        <f>IF(C11="","",ROUND(C11-$D$4,3))</f>
        <v/>
      </c>
      <c r="E11" s="10" t="n">
        <v>0.5</v>
      </c>
      <c r="F11" s="11">
        <f>IF(C11="","",IF(ABS(D11)&lt;=E11,"合格","超差，需校准"))</f>
        <v/>
      </c>
      <c r="G11" s="18" t="inlineStr"/>
      <c r="H11" s="18" t="inlineStr"/>
    </row>
    <row r="12">
      <c r="A12" s="12" t="n">
        <v>6</v>
      </c>
      <c r="B12" s="10" t="inlineStr"/>
      <c r="C12" s="10" t="inlineStr"/>
      <c r="D12" s="11">
        <f>IF(C12="","",ROUND(C12-$D$4,3))</f>
        <v/>
      </c>
      <c r="E12" s="10" t="n">
        <v>0.5</v>
      </c>
      <c r="F12" s="11">
        <f>IF(C12="","",IF(ABS(D12)&lt;=E12,"合格","超差，需校准"))</f>
        <v/>
      </c>
      <c r="G12" s="18" t="inlineStr"/>
      <c r="H12" s="18" t="inlineStr"/>
    </row>
    <row r="13">
      <c r="A13" s="12" t="n">
        <v>7</v>
      </c>
      <c r="B13" s="10" t="inlineStr"/>
      <c r="C13" s="10" t="inlineStr"/>
      <c r="D13" s="11">
        <f>IF(C13="","",ROUND(C13-$D$4,3))</f>
        <v/>
      </c>
      <c r="E13" s="10" t="n">
        <v>0.5</v>
      </c>
      <c r="F13" s="11">
        <f>IF(C13="","",IF(ABS(D13)&lt;=E13,"合格","超差，需校准"))</f>
        <v/>
      </c>
      <c r="G13" s="18" t="inlineStr"/>
      <c r="H13" s="18" t="inlineStr"/>
    </row>
    <row r="14">
      <c r="A14" s="12" t="n">
        <v>8</v>
      </c>
      <c r="B14" s="10" t="inlineStr"/>
      <c r="C14" s="10" t="inlineStr"/>
      <c r="D14" s="11">
        <f>IF(C14="","",ROUND(C14-$D$4,3))</f>
        <v/>
      </c>
      <c r="E14" s="10" t="n">
        <v>0.5</v>
      </c>
      <c r="F14" s="11">
        <f>IF(C14="","",IF(ABS(D14)&lt;=E14,"合格","超差，需校准"))</f>
        <v/>
      </c>
      <c r="G14" s="18" t="inlineStr"/>
      <c r="H14" s="18" t="inlineStr"/>
    </row>
    <row r="15">
      <c r="A15" s="12" t="n">
        <v>9</v>
      </c>
      <c r="B15" s="10" t="inlineStr"/>
      <c r="C15" s="10" t="inlineStr"/>
      <c r="D15" s="11">
        <f>IF(C15="","",ROUND(C15-$D$4,3))</f>
        <v/>
      </c>
      <c r="E15" s="10" t="n">
        <v>0.5</v>
      </c>
      <c r="F15" s="11">
        <f>IF(C15="","",IF(ABS(D15)&lt;=E15,"合格","超差，需校准"))</f>
        <v/>
      </c>
      <c r="G15" s="18" t="inlineStr"/>
      <c r="H15" s="18" t="inlineStr"/>
    </row>
    <row r="16">
      <c r="A16" s="12" t="n">
        <v>10</v>
      </c>
      <c r="B16" s="10" t="inlineStr"/>
      <c r="C16" s="10" t="inlineStr"/>
      <c r="D16" s="11">
        <f>IF(C16="","",ROUND(C16-$D$4,3))</f>
        <v/>
      </c>
      <c r="E16" s="10" t="n">
        <v>0.5</v>
      </c>
      <c r="F16" s="11">
        <f>IF(C16="","",IF(ABS(D16)&lt;=E16,"合格","超差，需校准"))</f>
        <v/>
      </c>
      <c r="G16" s="18" t="inlineStr"/>
      <c r="H16" s="18" t="inlineStr"/>
    </row>
    <row r="17">
      <c r="A17" s="12" t="n">
        <v>11</v>
      </c>
      <c r="B17" s="10" t="inlineStr"/>
      <c r="C17" s="10" t="inlineStr"/>
      <c r="D17" s="11">
        <f>IF(C17="","",ROUND(C17-$D$4,3))</f>
        <v/>
      </c>
      <c r="E17" s="10" t="n">
        <v>0.5</v>
      </c>
      <c r="F17" s="11">
        <f>IF(C17="","",IF(ABS(D17)&lt;=E17,"合格","超差，需校准"))</f>
        <v/>
      </c>
      <c r="G17" s="18" t="inlineStr"/>
      <c r="H17" s="18" t="inlineStr"/>
    </row>
    <row r="18">
      <c r="A18" s="12" t="n">
        <v>12</v>
      </c>
      <c r="B18" s="10" t="inlineStr"/>
      <c r="C18" s="10" t="inlineStr"/>
      <c r="D18" s="11">
        <f>IF(C18="","",ROUND(C18-$D$4,3))</f>
        <v/>
      </c>
      <c r="E18" s="10" t="n">
        <v>0.5</v>
      </c>
      <c r="F18" s="11">
        <f>IF(C18="","",IF(ABS(D18)&lt;=E18,"合格","超差，需校准"))</f>
        <v/>
      </c>
      <c r="G18" s="18" t="inlineStr"/>
      <c r="H18" s="18" t="inlineStr"/>
    </row>
    <row r="19">
      <c r="A19" s="12" t="n">
        <v>13</v>
      </c>
      <c r="B19" s="10" t="inlineStr"/>
      <c r="C19" s="10" t="inlineStr"/>
      <c r="D19" s="11">
        <f>IF(C19="","",ROUND(C19-$D$4,3))</f>
        <v/>
      </c>
      <c r="E19" s="10" t="n">
        <v>0.5</v>
      </c>
      <c r="F19" s="11">
        <f>IF(C19="","",IF(ABS(D19)&lt;=E19,"合格","超差，需校准"))</f>
        <v/>
      </c>
      <c r="G19" s="18" t="inlineStr"/>
      <c r="H19" s="18" t="inlineStr"/>
    </row>
    <row r="20">
      <c r="A20" s="12" t="n">
        <v>14</v>
      </c>
      <c r="B20" s="10" t="inlineStr"/>
      <c r="C20" s="10" t="inlineStr"/>
      <c r="D20" s="11">
        <f>IF(C20="","",ROUND(C20-$D$4,3))</f>
        <v/>
      </c>
      <c r="E20" s="10" t="n">
        <v>0.5</v>
      </c>
      <c r="F20" s="11">
        <f>IF(C20="","",IF(ABS(D20)&lt;=E20,"合格","超差，需校准"))</f>
        <v/>
      </c>
      <c r="G20" s="18" t="inlineStr"/>
      <c r="H20" s="18" t="inlineStr"/>
    </row>
    <row r="21">
      <c r="A21" s="12" t="n">
        <v>15</v>
      </c>
      <c r="B21" s="10" t="inlineStr"/>
      <c r="C21" s="10" t="inlineStr"/>
      <c r="D21" s="11">
        <f>IF(C21="","",ROUND(C21-$D$4,3))</f>
        <v/>
      </c>
      <c r="E21" s="10" t="n">
        <v>0.5</v>
      </c>
      <c r="F21" s="11">
        <f>IF(C21="","",IF(ABS(D21)&lt;=E21,"合格","超差，需校准"))</f>
        <v/>
      </c>
      <c r="G21" s="18" t="inlineStr"/>
      <c r="H21" s="18" t="inlineStr"/>
    </row>
    <row r="22">
      <c r="A22" s="12" t="n">
        <v>16</v>
      </c>
      <c r="B22" s="10" t="inlineStr"/>
      <c r="C22" s="10" t="inlineStr"/>
      <c r="D22" s="11">
        <f>IF(C22="","",ROUND(C22-$D$4,3))</f>
        <v/>
      </c>
      <c r="E22" s="10" t="n">
        <v>0.5</v>
      </c>
      <c r="F22" s="11">
        <f>IF(C22="","",IF(ABS(D22)&lt;=E22,"合格","超差，需校准"))</f>
        <v/>
      </c>
      <c r="G22" s="18" t="inlineStr"/>
      <c r="H22" s="18" t="inlineStr"/>
    </row>
    <row r="23">
      <c r="A23" s="12" t="n">
        <v>17</v>
      </c>
      <c r="B23" s="10" t="inlineStr"/>
      <c r="C23" s="10" t="inlineStr"/>
      <c r="D23" s="11">
        <f>IF(C23="","",ROUND(C23-$D$4,3))</f>
        <v/>
      </c>
      <c r="E23" s="10" t="n">
        <v>0.5</v>
      </c>
      <c r="F23" s="11">
        <f>IF(C23="","",IF(ABS(D23)&lt;=E23,"合格","超差，需校准"))</f>
        <v/>
      </c>
      <c r="G23" s="18" t="inlineStr"/>
      <c r="H23" s="18" t="inlineStr"/>
    </row>
    <row r="24">
      <c r="A24" s="12" t="n">
        <v>18</v>
      </c>
      <c r="B24" s="10" t="inlineStr"/>
      <c r="C24" s="10" t="inlineStr"/>
      <c r="D24" s="11">
        <f>IF(C24="","",ROUND(C24-$D$4,3))</f>
        <v/>
      </c>
      <c r="E24" s="10" t="n">
        <v>0.5</v>
      </c>
      <c r="F24" s="11">
        <f>IF(C24="","",IF(ABS(D24)&lt;=E24,"合格","超差，需校准"))</f>
        <v/>
      </c>
      <c r="G24" s="18" t="inlineStr"/>
      <c r="H24" s="18" t="inlineStr"/>
    </row>
    <row r="25">
      <c r="A25" s="12" t="n">
        <v>19</v>
      </c>
      <c r="B25" s="10" t="inlineStr"/>
      <c r="C25" s="10" t="inlineStr"/>
      <c r="D25" s="11">
        <f>IF(C25="","",ROUND(C25-$D$4,3))</f>
        <v/>
      </c>
      <c r="E25" s="10" t="n">
        <v>0.5</v>
      </c>
      <c r="F25" s="11">
        <f>IF(C25="","",IF(ABS(D25)&lt;=E25,"合格","超差，需校准"))</f>
        <v/>
      </c>
      <c r="G25" s="18" t="inlineStr"/>
      <c r="H25" s="18" t="inlineStr"/>
    </row>
    <row r="26">
      <c r="A26" s="12" t="n">
        <v>20</v>
      </c>
      <c r="B26" s="10" t="inlineStr"/>
      <c r="C26" s="10" t="inlineStr"/>
      <c r="D26" s="11">
        <f>IF(C26="","",ROUND(C26-$D$4,3))</f>
        <v/>
      </c>
      <c r="E26" s="10" t="n">
        <v>0.5</v>
      </c>
      <c r="F26" s="11">
        <f>IF(C26="","",IF(ABS(D26)&lt;=E26,"合格","超差，需校准"))</f>
        <v/>
      </c>
      <c r="G26" s="18" t="inlineStr"/>
      <c r="H26" s="18" t="inlineStr"/>
    </row>
    <row r="28">
      <c r="B28" s="7" t="inlineStr">
        <is>
          <t>最近一次核查日期</t>
        </is>
      </c>
      <c r="C28" s="11">
        <f>IF(COUNTA(B7:B26)=0,"",TEXT(MAX(B7:B26),"yyyy-mm-dd"))</f>
        <v/>
      </c>
    </row>
    <row r="29">
      <c r="B29" s="7" t="inlineStr">
        <is>
          <t>超差次数</t>
        </is>
      </c>
      <c r="C29" s="11">
        <f>COUNTIF(F7:F26,"超差，需校准")</f>
        <v/>
      </c>
    </row>
    <row r="30">
      <c r="B30" s="13" t="inlineStr">
        <is>
          <t>提醒：连续两次同向超差，说明系统性漂移，必须校准后再用，不要靠每次加修正值凑数。</t>
        </is>
      </c>
    </row>
  </sheetData>
  <mergeCells count="3">
    <mergeCell ref="B30:H30"/>
    <mergeCell ref="A2:H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2026-10-27T21:09:25Z</dcterms:created>
  <dcterms:modified xmlns:dcterms="http://purl.org/dc/terms/" xmlns:xsi="http://www.w3.org/2001/XMLSchema-instance" xsi:type="dcterms:W3CDTF">2026-10-27T21:09:25Z</dcterms:modified>
</cp:coreProperties>
</file>